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Юрий Ильясович\Desktop\Проекты 2025\Дефектные\"/>
    </mc:Choice>
  </mc:AlternateContent>
  <xr:revisionPtr revIDLastSave="0" documentId="13_ncr:1_{16FB1E38-1326-4949-8F1C-1F6026B1C0A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Print_Area" localSheetId="0">Лист1!$A$1:$G$108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1" l="1"/>
  <c r="D37" i="1"/>
  <c r="D74" i="1" l="1"/>
  <c r="D67" i="1"/>
  <c r="D48" i="1"/>
  <c r="D31" i="1"/>
  <c r="D14" i="1" l="1"/>
  <c r="D35" i="1" l="1"/>
  <c r="D34" i="1"/>
  <c r="D76" i="1" l="1"/>
  <c r="D71" i="1"/>
  <c r="D70" i="1"/>
  <c r="D69" i="1"/>
  <c r="D64" i="1"/>
  <c r="D63" i="1"/>
  <c r="D62" i="1"/>
  <c r="D32" i="1"/>
  <c r="D28" i="1"/>
  <c r="D29" i="1" s="1"/>
  <c r="D77" i="1" l="1"/>
  <c r="D75" i="1" l="1"/>
  <c r="D101" i="1" l="1"/>
  <c r="D68" i="1" l="1"/>
  <c r="D51" i="1" l="1"/>
  <c r="D15" i="1" l="1"/>
  <c r="D18" i="1"/>
  <c r="D17" i="1"/>
  <c r="D12" i="1"/>
  <c r="D13" i="1" s="1"/>
  <c r="D58" i="1" l="1"/>
  <c r="D43" i="1"/>
  <c r="D49" i="1" l="1"/>
  <c r="D59" i="1" l="1"/>
  <c r="D44" i="1"/>
</calcChain>
</file>

<file path=xl/sharedStrings.xml><?xml version="1.0" encoding="utf-8"?>
<sst xmlns="http://schemas.openxmlformats.org/spreadsheetml/2006/main" count="396" uniqueCount="197">
  <si>
    <t>Дефектная ведомость работ</t>
  </si>
  <si>
    <t xml:space="preserve">                                                                                       г.Каменск-Уральский</t>
  </si>
  <si>
    <t>№ п/п</t>
  </si>
  <si>
    <t>наименование</t>
  </si>
  <si>
    <t>ед.изм.</t>
  </si>
  <si>
    <t>объем</t>
  </si>
  <si>
    <t>примечание</t>
  </si>
  <si>
    <t>м2</t>
  </si>
  <si>
    <t>утилизация 4 класс отходов</t>
  </si>
  <si>
    <t xml:space="preserve"> 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</si>
  <si>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</si>
  <si>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</si>
  <si>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</si>
  <si>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</si>
  <si>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</si>
  <si>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</si>
  <si>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</si>
  <si>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</si>
  <si>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шт</t>
  </si>
  <si>
    <t xml:space="preserve"> с уплотнением</t>
  </si>
  <si>
    <t>утилизация 5 класс отходов</t>
  </si>
  <si>
    <t>Установка тротуарных бордюров БР 100.20.8</t>
  </si>
  <si>
    <t>выравнивание территории</t>
  </si>
  <si>
    <t>Завоз и отсыпка черноземом в ручную     Т= 5 см</t>
  </si>
  <si>
    <t>1</t>
  </si>
  <si>
    <t>2</t>
  </si>
  <si>
    <t>3</t>
  </si>
  <si>
    <t>4</t>
  </si>
  <si>
    <t>№</t>
  </si>
  <si>
    <t>Наименование</t>
  </si>
  <si>
    <t>Ед. изм</t>
  </si>
  <si>
    <t>5</t>
  </si>
  <si>
    <t>6</t>
  </si>
  <si>
    <t>7</t>
  </si>
  <si>
    <t>8</t>
  </si>
  <si>
    <t>Видеокамера цветная уличная</t>
  </si>
  <si>
    <t>МФ 6.20 Информационная стойка</t>
  </si>
  <si>
    <t>Стоимость за ед.</t>
  </si>
  <si>
    <t>установка на щебеночное основание Т=5см с подбетонкой</t>
  </si>
  <si>
    <t>расход примерно 4 м3 на 100 м.п камня</t>
  </si>
  <si>
    <t>Устройство щебеночного основания Т=15 см, фракция 20-40 мм, 5-20 мм</t>
  </si>
  <si>
    <t>коэф.запаса 1.05</t>
  </si>
  <si>
    <t>Щебень М 800, фракция 40-70 мм, 20-40 мм, 5-20 мм</t>
  </si>
  <si>
    <t>Кол-во в проекте</t>
  </si>
  <si>
    <t>Вес за ед., кг</t>
  </si>
  <si>
    <t>1 шт.</t>
  </si>
  <si>
    <t>Вид Работ: Комплексное благоустройство дворовой территории многоквартирного дома</t>
  </si>
  <si>
    <t xml:space="preserve">Установка тротуарных бордюров БР 100.20.8 </t>
  </si>
  <si>
    <t>Укладка асфальтового покрытия , Т=5 см</t>
  </si>
  <si>
    <t>МФ 1.14 Лавочка бетонная со спинкой</t>
  </si>
  <si>
    <t>МФ 6.09 Вазон шестигранный</t>
  </si>
  <si>
    <t xml:space="preserve">Разбор асфальтового покрытия спецтехникой,                               Т=5 см </t>
  </si>
  <si>
    <t>под тротуарную плитку</t>
  </si>
  <si>
    <t xml:space="preserve"> с уплотнением катками, плитами, учесть коэф. 1,26</t>
  </si>
  <si>
    <t>Устройство песчанного основания Т=5 см</t>
  </si>
  <si>
    <t>Разработка грунта под парковочные карманы спецтехникой,                           Т=30 см (парковки)</t>
  </si>
  <si>
    <t xml:space="preserve">МФ 7.081 Ограждение металлическое в сборе </t>
  </si>
  <si>
    <t>Составил:___________________________/Ю.И. Сайфутдинов/</t>
  </si>
  <si>
    <t xml:space="preserve">                                                                                                           2025 год</t>
  </si>
  <si>
    <t>Укладка геотекстиля плотностью 200 гр/м</t>
  </si>
  <si>
    <t>Геотекстиль нетканый, поверхностной плотностью 200 г/м2</t>
  </si>
  <si>
    <t>Устройство песчанного основания Т=8 см</t>
  </si>
  <si>
    <t>Разработка грунта под зоны и площадки                                     до Т=20см</t>
  </si>
  <si>
    <t>Устройство щебеночного основания Т=8 см, фракция 5-20, 20-40 мм</t>
  </si>
  <si>
    <t>Укладка плитки тротуарной серой, типа Сота Т=70 мм</t>
  </si>
  <si>
    <t>согласно паспорта-завода изготовителя</t>
  </si>
  <si>
    <t>чернение</t>
  </si>
  <si>
    <t>Разбор асфальтового покрытия спецтехникой,                              Т=7 см (дорога)</t>
  </si>
  <si>
    <t>Разработка щебеночного основания (старого), грунта       Т=20 см (дорога)</t>
  </si>
  <si>
    <t>Демонтаж бордюров</t>
  </si>
  <si>
    <t>Бетн В15 М200, бетоносмеситель автомобильный</t>
  </si>
  <si>
    <t>Розлив вяжущих средств (мин. 2,0 кг/м2)</t>
  </si>
  <si>
    <t>эмульсия битумная</t>
  </si>
  <si>
    <t>приблизительный расход 157,8 кг/м2</t>
  </si>
  <si>
    <t>приблизительный расход 0,4 кг/м2</t>
  </si>
  <si>
    <t>установка на щебеночное основание Т=5см,                                      с подбетонкой</t>
  </si>
  <si>
    <t>Укладка асфальтового покрытия , Т=7 см</t>
  </si>
  <si>
    <t>5. МАФ, игровое и спортивное оборудование детских площадок и различных зон (ком.предложения с установкой в 2025 г.)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</si>
  <si>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</si>
  <si>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</si>
  <si>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</si>
  <si>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 xml:space="preserve">высота 7 см </t>
  </si>
  <si>
    <t>2 шт на колодец</t>
  </si>
  <si>
    <t>Розлив вяжущих средств (мин. 1,0 кг/м2)</t>
  </si>
  <si>
    <t>приблизительный расход 120 кг/м2</t>
  </si>
  <si>
    <t>Устройство щебеночного основания Т=15 см парковки (фракция 40-70, 20-40 мм, 5-20 мм)</t>
  </si>
  <si>
    <t>Устройство щебеночного основания Т=20 см проезжей части (фракция 40-70, 20-40 мм, 5-20 мм)</t>
  </si>
  <si>
    <r>
      <t>Планировка территории, с разработкой грунта  до 10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</si>
  <si>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 xml:space="preserve"> с уплотнением </t>
  </si>
  <si>
    <t>Розлив вяжущих средств (мин. 1л/м2)</t>
  </si>
  <si>
    <t>Эмульсия битумная</t>
  </si>
  <si>
    <t xml:space="preserve">Укладка бесшовного резинового покрытия </t>
  </si>
  <si>
    <t>бесшовное резиновое покрытие 10 мм</t>
  </si>
  <si>
    <t>9</t>
  </si>
  <si>
    <t>10</t>
  </si>
  <si>
    <t>11</t>
  </si>
  <si>
    <t>12</t>
  </si>
  <si>
    <t>13</t>
  </si>
  <si>
    <t>14</t>
  </si>
  <si>
    <t>Ямы на ед. оборудования</t>
  </si>
  <si>
    <t>Бурение ям глубиной до 2 м бурильно-крановыми машинами: на тракторе, группа грунтов 2</t>
  </si>
  <si>
    <t xml:space="preserve"> ям</t>
  </si>
  <si>
    <t>Устройство основания под фундаменты: щебеночного Т=10 см</t>
  </si>
  <si>
    <t>1 м3 основания</t>
  </si>
  <si>
    <t>Бетонирование свай</t>
  </si>
  <si>
    <t>1 м3 конструктивного объема свай</t>
  </si>
  <si>
    <t>Бетон тяжелый, класс В15 (М200)</t>
  </si>
  <si>
    <t>Монтаж опорных конструкций: для светильников</t>
  </si>
  <si>
    <t>1 т конструкций</t>
  </si>
  <si>
    <t>Стойка ф108 - 4,5+1,5м</t>
  </si>
  <si>
    <t>Светильник, устанавливаемый вне зданий</t>
  </si>
  <si>
    <t>Автономный светильник 20 Вт. SSE-95/75 на
солнечной батарее.</t>
  </si>
  <si>
    <t>Пуско-наладочные работы</t>
  </si>
  <si>
    <t>ед</t>
  </si>
  <si>
    <t xml:space="preserve">КП ООО СТВС </t>
  </si>
  <si>
    <t>Газоны</t>
  </si>
  <si>
    <t>Устройство смеси щебеночно песчанной Т=5 см, фракция 0-40 мм (прижать геотекстиль)</t>
  </si>
  <si>
    <t>Смесь щебеночно-песчанная 0-4- мм, С5</t>
  </si>
  <si>
    <t>песок</t>
  </si>
  <si>
    <t>Планировка песка вручную</t>
  </si>
  <si>
    <t>согласно паспорта-завода изготовителя /400*400*600*4 шт (копание);                           400*400*500*4 шт (бетон)</t>
  </si>
  <si>
    <t>Стоимость за ед. без монтажом</t>
  </si>
  <si>
    <t>Установка на весь объем оборудования  (общее количество ям и бетона)</t>
  </si>
  <si>
    <t>согласно паспорта-завода изготовителя / без установки</t>
  </si>
  <si>
    <t>согласно паспорта-завода изготовителя /400*400*600*2 шт (копание);                           400*400*500*2 шт (бетон)</t>
  </si>
  <si>
    <t>Устройство песчанного основания Т=20 см</t>
  </si>
  <si>
    <t>Парковка в плитке крупноформатной</t>
  </si>
  <si>
    <t>Укладка плитки тротуарной 500х500 крупноформатной Т=70 мм</t>
  </si>
  <si>
    <t>Демонтаж МАФ</t>
  </si>
  <si>
    <t>кг</t>
  </si>
  <si>
    <t>Детские площадки</t>
  </si>
  <si>
    <t>288*0,2</t>
  </si>
  <si>
    <t>согласно паспорта-завода изготовителя /400*400*600*16 шт (копание);                           400*400*500*16 шт (бетон)</t>
  </si>
  <si>
    <t xml:space="preserve">ДИО 4.02 Качалка на пружине </t>
  </si>
  <si>
    <t>согласно паспорта-завода изготовителя /700*700*600*1 шт (копание);                           700*700*500*1 шт (бетон)</t>
  </si>
  <si>
    <t>МФ 6.065 Урна круглая деревянная на бетоне + вставка</t>
  </si>
  <si>
    <t>6. Установка светильников на солнечных батареях на детской площадке.</t>
  </si>
  <si>
    <t>Объект: пр-т Победы 66, г. Каменск-Уральский, Свердловская область</t>
  </si>
  <si>
    <t xml:space="preserve">1. Реконструкция проезжей части                        ( S=133 м2)     </t>
  </si>
  <si>
    <t>погрузка, перевозка на расстояние 7 км (транспортная схема)</t>
  </si>
  <si>
    <t>12*0,1=38,9 тн</t>
  </si>
  <si>
    <t>0,3*0,05*15</t>
  </si>
  <si>
    <t>133*0,2</t>
  </si>
  <si>
    <t>15*0,3</t>
  </si>
  <si>
    <t>Разработка грунта , Т=30 см (дорога)</t>
  </si>
  <si>
    <t>33*0,07*1,8=4,16 тн</t>
  </si>
  <si>
    <t>100*0,3*1,2=36 тн</t>
  </si>
  <si>
    <t xml:space="preserve">2. Устройство парковочных карманов                        ( S=180 м2)     </t>
  </si>
  <si>
    <t>Вешала 4шт*20 кг, качель 1шт*70кг, лавочка 1 шт*20 кг</t>
  </si>
  <si>
    <t>Валка и раскрыжовка деревьев ф500мм</t>
  </si>
  <si>
    <t>Корчевка пней ф300 (старые)</t>
  </si>
  <si>
    <t>Корчевка пней ф400 (старые)</t>
  </si>
  <si>
    <t xml:space="preserve">Корчевка пней ф500 </t>
  </si>
  <si>
    <t>180*0,3*1,2=64,8 тн</t>
  </si>
  <si>
    <t>0,3*0,05*83</t>
  </si>
  <si>
    <t>180*0,15</t>
  </si>
  <si>
    <t>3. Тротуары                                                                 (S=332 м2)</t>
  </si>
  <si>
    <t>332*0,05*1,8= 29,88 тн</t>
  </si>
  <si>
    <t>65*36= 2,34 тн</t>
  </si>
  <si>
    <t>0,2*0,05*146</t>
  </si>
  <si>
    <t>332*0,15</t>
  </si>
  <si>
    <t>4. Благоустройство дворовой территории                                                                            (S= 1047 м2)   208+16+47+4+38+76+658</t>
  </si>
  <si>
    <t>389*0,2*1,2=93,36 тн</t>
  </si>
  <si>
    <t>0,2*0,05*166</t>
  </si>
  <si>
    <t>Зона под скамейками, зона отдыха, дорожки</t>
  </si>
  <si>
    <t>16+38+76</t>
  </si>
  <si>
    <t>Воркаут площадка, детская площадка</t>
  </si>
  <si>
    <t>47+4</t>
  </si>
  <si>
    <t>51*0,15</t>
  </si>
  <si>
    <t>208*0,05</t>
  </si>
  <si>
    <t>ДИК 3.18 Детский игровой комплекс Н=1500 мм</t>
  </si>
  <si>
    <t>ДИО 2.07 Карусель с рулем</t>
  </si>
  <si>
    <t>ДИО 1.102 Качели двойные</t>
  </si>
  <si>
    <t>ДИО 1.204д Подвес резиновый на длинной цепи</t>
  </si>
  <si>
    <t>ДИО 1.205к Подвес металлический на короткой цепи</t>
  </si>
  <si>
    <t>МФ 3.11 Песочница со спойлерами и счетами</t>
  </si>
  <si>
    <t>МФ 1.16 Лавочка Гарден 1</t>
  </si>
  <si>
    <t>согласно паспорта-завода изготовителя /300*300*400*32 столбов (копание);                           300*300*300*32 столбов (бетон)</t>
  </si>
  <si>
    <t>согласно паспорта-завода изготовителя /400*400*600*8 шт (копание);                           400*400*500*8 шт (бетон)</t>
  </si>
  <si>
    <t>согласно паспорта-завода изготовителя /400*400*600*23 шт (копание);                           400*400*500*23 шт (бетон)</t>
  </si>
  <si>
    <t>ф 0,4*2*3</t>
  </si>
  <si>
    <t>ф 0,4*0,1*3</t>
  </si>
  <si>
    <t>0,75 м3</t>
  </si>
  <si>
    <t>ф 0,4*1,9*3</t>
  </si>
  <si>
    <t>0,72*1,02</t>
  </si>
  <si>
    <t>Демонтаж тротуарных бордюров БР 100.20.8</t>
  </si>
  <si>
    <t>29*0,3</t>
  </si>
  <si>
    <t>Нанесение разметки</t>
  </si>
  <si>
    <t>8*5*0,1</t>
  </si>
  <si>
    <t>лавочки 20кг*3 шт, песочница 50кг*1 шт, качалка 60 кг*1 шт, городок 500 кг* 1 шт, ковровыбивалка 50 кг * 1 шт.</t>
  </si>
  <si>
    <t>33*0,2*1,4=9,24 тн</t>
  </si>
  <si>
    <t>Смеси асфальтобетонные плотные мелкозернистые тип А16ВН на БНД</t>
  </si>
  <si>
    <t>Смеси асфальтобетонные плотные мелкозернистые тип А5Вл на БНД</t>
  </si>
  <si>
    <t>Смеси асфальтобетонные плотные мелкозернистые А5 ВЛ на БНД</t>
  </si>
  <si>
    <t>3733 р/м.п</t>
  </si>
  <si>
    <t>70 кг</t>
  </si>
  <si>
    <t>30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</si>
</sst>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₽&quot;;[Red]\-#,##0.00\ &quot;₽&quot;"/>
    <numFmt numFmtId="164" formatCode="#,##0.00\ &quot;₽&quot;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  <font>
      <sz val="8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 style="thin">
        <color rgb="FF808080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8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8"/>
  <sheetViews>
    <sheetView tabSelected="1" view="pageBreakPreview" topLeftCell="A104" zoomScale="60" zoomScaleNormal="100" workbookViewId="0">
      <selection activeCell="F112" sqref="F112"/>
    </sheetView>
  </sheetViews>
  <sheetFormatPr defaultRowHeight="15" x14ac:dyDescent="0.25"/>
  <cols>
    <col min="1" max="1" width="8.140625" style="8" customWidth="1"/>
    <col min="2" max="2" width="50.7109375" style="8" customWidth="1"/>
    <col min="3" max="3" width="12.85546875" style="8" customWidth="1"/>
    <col min="4" max="4" width="9.7109375" style="8" customWidth="1"/>
    <col min="5" max="5" width="37" style="8" customWidth="1"/>
    <col min="6" max="6" width="24.28515625" style="4" customWidth="1"/>
    <col min="7" max="7" width="21" style="8" customWidth="1"/>
    <col min="8" max="8" width="16.28515625" style="11" customWidth="1"/>
    <col min="9" max="9" width="13.140625" style="11" bestFit="1" customWidth="1"/>
    <col min="10" max="16384" width="9.140625" style="11"/>
  </cols>
  <sheetData>
    <row r="1" spans="1:7" x14ac:dyDescent="0.25">
      <c r="A1" s="30" t="s">
        <v>0</v>
      </c>
      <c r="B1" s="30"/>
      <c r="C1" s="30"/>
      <c r="D1" s="30"/>
      <c r="E1" s="30"/>
      <c r="F1" s="30"/>
      <c r="G1" s="30"/>
    </row>
    <row r="2" spans="1:7" s="12" customFormat="1" ht="37.5" customHeight="1" x14ac:dyDescent="0.25">
      <c r="A2" s="33" t="s">
        <v>137</v>
      </c>
      <c r="B2" s="34"/>
      <c r="C2" s="31" t="s">
        <v>1</v>
      </c>
      <c r="D2" s="31"/>
      <c r="E2" s="31"/>
      <c r="F2" s="31"/>
      <c r="G2" s="31"/>
    </row>
    <row r="3" spans="1:7" s="12" customFormat="1" ht="28.5" customHeight="1" x14ac:dyDescent="0.25">
      <c r="A3" s="30" t="s">
        <v>46</v>
      </c>
      <c r="B3" s="30"/>
      <c r="C3" s="31" t="s">
        <v>58</v>
      </c>
      <c r="D3" s="31"/>
      <c r="E3" s="31"/>
      <c r="F3" s="31"/>
      <c r="G3" s="31"/>
    </row>
    <row r="4" spans="1:7" s="12" customFormat="1" x14ac:dyDescent="0.25">
      <c r="A4" s="30"/>
      <c r="B4" s="30"/>
      <c r="C4" s="31"/>
      <c r="D4" s="31"/>
      <c r="E4" s="31"/>
      <c r="F4" s="31"/>
      <c r="G4" s="31"/>
    </row>
    <row r="5" spans="1:7" s="12" customFormat="1" ht="20.25" customHeight="1" x14ac:dyDescent="0.25">
      <c r="A5" s="32" t="s">
        <v>138</v>
      </c>
      <c r="B5" s="32"/>
      <c r="C5" s="32"/>
      <c r="D5" s="32"/>
      <c r="E5" s="32"/>
      <c r="F5" s="32"/>
      <c r="G5" s="32"/>
    </row>
    <row r="6" spans="1:7" s="12" customFormat="1" x14ac:dyDescent="0.25">
      <c r="A6" s="6" t="s">
        <v>2</v>
      </c>
      <c r="B6" s="6" t="s">
        <v>3</v>
      </c>
      <c r="C6" s="6" t="s">
        <v>4</v>
      </c>
      <c r="D6" s="6" t="s">
        <v>5</v>
      </c>
      <c r="E6" s="30" t="s">
        <v>6</v>
      </c>
      <c r="F6" s="30"/>
      <c r="G6" s="6"/>
    </row>
    <row r="7" spans="1:7" s="12" customFormat="1" ht="24" x14ac:dyDescent="0.25">
      <c r="A7" s="7">
        <v>1</v>
      </c>
      <c r="B7" s="7" t="s">
        <v>67</v>
      </c>
      <c r="C7" s="7" t="s">
        <v>7</v>
      </c>
      <c r="D7" s="7">
        <v>33</v>
      </c>
      <c r="E7" s="7" t="s">
        <v>139</v>
      </c>
      <c r="F7" s="7" t="s">
        <v>8</v>
      </c>
      <c r="G7" s="7" t="s">
        <v>145</v>
      </c>
    </row>
    <row r="8" spans="1:7" s="12" customFormat="1" ht="24" x14ac:dyDescent="0.25">
      <c r="A8" s="24">
        <v>2</v>
      </c>
      <c r="B8" s="7" t="s">
        <v>68</v>
      </c>
      <c r="C8" s="7" t="s">
        <v>7</v>
      </c>
      <c r="D8" s="7">
        <v>33</v>
      </c>
      <c r="E8" s="26" t="s">
        <v>139</v>
      </c>
      <c r="F8" s="7" t="s">
        <v>8</v>
      </c>
      <c r="G8" s="7" t="s">
        <v>190</v>
      </c>
    </row>
    <row r="9" spans="1:7" s="12" customFormat="1" ht="24" x14ac:dyDescent="0.25">
      <c r="A9" s="26">
        <v>3</v>
      </c>
      <c r="B9" s="26" t="s">
        <v>144</v>
      </c>
      <c r="C9" s="26" t="s">
        <v>7</v>
      </c>
      <c r="D9" s="26">
        <v>100</v>
      </c>
      <c r="E9" s="26" t="s">
        <v>139</v>
      </c>
      <c r="F9" s="26" t="s">
        <v>20</v>
      </c>
      <c r="G9" s="26" t="s">
        <v>146</v>
      </c>
    </row>
    <row r="10" spans="1:7" s="12" customFormat="1" ht="24" x14ac:dyDescent="0.25">
      <c r="A10" s="26">
        <v>4</v>
      </c>
      <c r="B10" s="7" t="s">
        <v>69</v>
      </c>
      <c r="C10" s="7" t="s">
        <v>10</v>
      </c>
      <c r="D10" s="7">
        <v>12</v>
      </c>
      <c r="E10" s="26" t="s">
        <v>139</v>
      </c>
      <c r="F10" s="7" t="s">
        <v>8</v>
      </c>
      <c r="G10" s="7" t="s">
        <v>140</v>
      </c>
    </row>
    <row r="11" spans="1:7" s="12" customFormat="1" ht="36" x14ac:dyDescent="0.25">
      <c r="A11" s="26">
        <v>5</v>
      </c>
      <c r="B11" s="7" t="s">
        <v>11</v>
      </c>
      <c r="C11" s="7" t="s">
        <v>10</v>
      </c>
      <c r="D11" s="7">
        <v>15</v>
      </c>
      <c r="E11" s="7" t="s">
        <v>75</v>
      </c>
      <c r="F11" s="7" t="s">
        <v>70</v>
      </c>
      <c r="G11" s="7" t="s">
        <v>39</v>
      </c>
    </row>
    <row r="12" spans="1:7" s="12" customFormat="1" ht="24" x14ac:dyDescent="0.25">
      <c r="A12" s="26">
        <v>6</v>
      </c>
      <c r="B12" s="7" t="s">
        <v>13</v>
      </c>
      <c r="C12" s="7" t="s">
        <v>14</v>
      </c>
      <c r="D12" s="2">
        <f>D11*0.3*0.05</f>
        <v>0.22500000000000001</v>
      </c>
      <c r="E12" s="7" t="s">
        <v>9</v>
      </c>
      <c r="F12" s="7" t="s">
        <v>9</v>
      </c>
      <c r="G12" s="7" t="s">
        <v>141</v>
      </c>
    </row>
    <row r="13" spans="1:7" s="12" customFormat="1" x14ac:dyDescent="0.25">
      <c r="A13" s="26">
        <v>7</v>
      </c>
      <c r="B13" s="7" t="s">
        <v>15</v>
      </c>
      <c r="C13" s="7" t="s">
        <v>14</v>
      </c>
      <c r="D13" s="7">
        <f>D12*1.26</f>
        <v>0.28350000000000003</v>
      </c>
      <c r="E13" s="7" t="s">
        <v>16</v>
      </c>
      <c r="F13" s="7" t="s">
        <v>9</v>
      </c>
      <c r="G13" s="7"/>
    </row>
    <row r="14" spans="1:7" s="12" customFormat="1" ht="24" x14ac:dyDescent="0.25">
      <c r="A14" s="26">
        <v>8</v>
      </c>
      <c r="B14" s="7" t="s">
        <v>86</v>
      </c>
      <c r="C14" s="7" t="s">
        <v>14</v>
      </c>
      <c r="D14" s="7">
        <f>133*0.2</f>
        <v>26.6</v>
      </c>
      <c r="E14" s="7" t="s">
        <v>19</v>
      </c>
      <c r="F14" s="7" t="s">
        <v>9</v>
      </c>
      <c r="G14" s="7" t="s">
        <v>142</v>
      </c>
    </row>
    <row r="15" spans="1:7" s="12" customFormat="1" x14ac:dyDescent="0.25">
      <c r="A15" s="26">
        <v>9</v>
      </c>
      <c r="B15" s="7" t="s">
        <v>42</v>
      </c>
      <c r="C15" s="7" t="s">
        <v>14</v>
      </c>
      <c r="D15" s="7">
        <f>D14*1.26</f>
        <v>33.516000000000005</v>
      </c>
      <c r="E15" s="7" t="s">
        <v>16</v>
      </c>
      <c r="F15" s="7"/>
      <c r="G15" s="7"/>
    </row>
    <row r="16" spans="1:7" s="12" customFormat="1" x14ac:dyDescent="0.25">
      <c r="A16" s="26">
        <v>10</v>
      </c>
      <c r="B16" s="7" t="s">
        <v>71</v>
      </c>
      <c r="C16" s="7" t="s">
        <v>7</v>
      </c>
      <c r="D16" s="7">
        <v>133</v>
      </c>
      <c r="E16" s="7" t="s">
        <v>72</v>
      </c>
      <c r="F16" s="7"/>
      <c r="G16" s="7"/>
    </row>
    <row r="17" spans="1:7" s="12" customFormat="1" ht="30.75" customHeight="1" x14ac:dyDescent="0.25">
      <c r="A17" s="26">
        <v>11</v>
      </c>
      <c r="B17" s="7" t="s">
        <v>76</v>
      </c>
      <c r="C17" s="7" t="s">
        <v>7</v>
      </c>
      <c r="D17" s="7">
        <f>D16</f>
        <v>133</v>
      </c>
      <c r="E17" s="7" t="s">
        <v>191</v>
      </c>
      <c r="F17" s="7" t="s">
        <v>73</v>
      </c>
      <c r="G17" s="29"/>
    </row>
    <row r="18" spans="1:7" s="12" customFormat="1" ht="24" x14ac:dyDescent="0.25">
      <c r="A18" s="26">
        <v>12</v>
      </c>
      <c r="B18" s="7" t="s">
        <v>17</v>
      </c>
      <c r="C18" s="7" t="s">
        <v>7</v>
      </c>
      <c r="D18" s="7">
        <f>D11*0.3</f>
        <v>4.5</v>
      </c>
      <c r="E18" s="7"/>
      <c r="F18" s="7" t="s">
        <v>74</v>
      </c>
      <c r="G18" s="7" t="s">
        <v>143</v>
      </c>
    </row>
    <row r="19" spans="1:7" s="12" customFormat="1" ht="21" customHeight="1" x14ac:dyDescent="0.25">
      <c r="A19" s="32" t="s">
        <v>147</v>
      </c>
      <c r="B19" s="32"/>
      <c r="C19" s="32"/>
      <c r="D19" s="32"/>
      <c r="E19" s="32"/>
      <c r="F19" s="32"/>
      <c r="G19" s="32"/>
    </row>
    <row r="20" spans="1:7" s="12" customFormat="1" x14ac:dyDescent="0.25">
      <c r="A20" s="23" t="s">
        <v>2</v>
      </c>
      <c r="B20" s="23" t="s">
        <v>3</v>
      </c>
      <c r="C20" s="23" t="s">
        <v>4</v>
      </c>
      <c r="D20" s="23" t="s">
        <v>5</v>
      </c>
      <c r="E20" s="30" t="s">
        <v>6</v>
      </c>
      <c r="F20" s="30"/>
      <c r="G20" s="23"/>
    </row>
    <row r="21" spans="1:7" s="12" customFormat="1" ht="36" x14ac:dyDescent="0.25">
      <c r="A21" s="24">
        <v>1</v>
      </c>
      <c r="B21" s="24" t="s">
        <v>128</v>
      </c>
      <c r="C21" s="24" t="s">
        <v>129</v>
      </c>
      <c r="D21" s="24">
        <v>170</v>
      </c>
      <c r="E21" s="26" t="s">
        <v>139</v>
      </c>
      <c r="F21" s="24"/>
      <c r="G21" s="24" t="s">
        <v>148</v>
      </c>
    </row>
    <row r="22" spans="1:7" s="12" customFormat="1" ht="24" x14ac:dyDescent="0.25">
      <c r="A22" s="26">
        <v>2</v>
      </c>
      <c r="B22" s="24" t="s">
        <v>149</v>
      </c>
      <c r="C22" s="24" t="s">
        <v>18</v>
      </c>
      <c r="D22" s="24">
        <v>1</v>
      </c>
      <c r="E22" s="26" t="s">
        <v>139</v>
      </c>
      <c r="F22" s="24" t="s">
        <v>20</v>
      </c>
      <c r="G22" s="24"/>
    </row>
    <row r="23" spans="1:7" s="12" customFormat="1" ht="24" x14ac:dyDescent="0.25">
      <c r="A23" s="26">
        <v>3</v>
      </c>
      <c r="B23" s="24" t="s">
        <v>150</v>
      </c>
      <c r="C23" s="24" t="s">
        <v>18</v>
      </c>
      <c r="D23" s="24">
        <v>1</v>
      </c>
      <c r="E23" s="26" t="s">
        <v>139</v>
      </c>
      <c r="F23" s="24" t="s">
        <v>20</v>
      </c>
      <c r="G23" s="24"/>
    </row>
    <row r="24" spans="1:7" s="12" customFormat="1" ht="24" x14ac:dyDescent="0.25">
      <c r="A24" s="26">
        <v>4</v>
      </c>
      <c r="B24" s="26" t="s">
        <v>151</v>
      </c>
      <c r="C24" s="26" t="s">
        <v>18</v>
      </c>
      <c r="D24" s="26">
        <v>1</v>
      </c>
      <c r="E24" s="26" t="s">
        <v>139</v>
      </c>
      <c r="F24" s="26" t="s">
        <v>20</v>
      </c>
      <c r="G24" s="26"/>
    </row>
    <row r="25" spans="1:7" s="12" customFormat="1" ht="24" x14ac:dyDescent="0.25">
      <c r="A25" s="26">
        <v>5</v>
      </c>
      <c r="B25" s="26" t="s">
        <v>152</v>
      </c>
      <c r="C25" s="26" t="s">
        <v>18</v>
      </c>
      <c r="D25" s="26">
        <v>1</v>
      </c>
      <c r="E25" s="26" t="s">
        <v>139</v>
      </c>
      <c r="F25" s="26" t="s">
        <v>20</v>
      </c>
      <c r="G25" s="26"/>
    </row>
    <row r="26" spans="1:7" s="12" customFormat="1" ht="24" x14ac:dyDescent="0.25">
      <c r="A26" s="26">
        <v>6</v>
      </c>
      <c r="B26" s="24" t="s">
        <v>55</v>
      </c>
      <c r="C26" s="24" t="s">
        <v>7</v>
      </c>
      <c r="D26" s="24">
        <v>180</v>
      </c>
      <c r="E26" s="26" t="s">
        <v>139</v>
      </c>
      <c r="F26" s="24" t="s">
        <v>20</v>
      </c>
      <c r="G26" s="24" t="s">
        <v>153</v>
      </c>
    </row>
    <row r="27" spans="1:7" s="12" customFormat="1" ht="36" x14ac:dyDescent="0.25">
      <c r="A27" s="26">
        <v>7</v>
      </c>
      <c r="B27" s="24" t="s">
        <v>11</v>
      </c>
      <c r="C27" s="24" t="s">
        <v>10</v>
      </c>
      <c r="D27" s="24">
        <v>83</v>
      </c>
      <c r="E27" s="24" t="s">
        <v>75</v>
      </c>
      <c r="F27" s="24" t="s">
        <v>70</v>
      </c>
      <c r="G27" s="24" t="s">
        <v>39</v>
      </c>
    </row>
    <row r="28" spans="1:7" s="12" customFormat="1" ht="24" x14ac:dyDescent="0.25">
      <c r="A28" s="26">
        <v>8</v>
      </c>
      <c r="B28" s="24" t="s">
        <v>13</v>
      </c>
      <c r="C28" s="24" t="s">
        <v>14</v>
      </c>
      <c r="D28" s="2">
        <f>D27*0.3*0.05</f>
        <v>1.2450000000000001</v>
      </c>
      <c r="E28" s="24" t="s">
        <v>9</v>
      </c>
      <c r="F28" s="24" t="s">
        <v>9</v>
      </c>
      <c r="G28" s="24" t="s">
        <v>154</v>
      </c>
    </row>
    <row r="29" spans="1:7" s="12" customFormat="1" x14ac:dyDescent="0.25">
      <c r="A29" s="26">
        <v>9</v>
      </c>
      <c r="B29" s="24" t="s">
        <v>15</v>
      </c>
      <c r="C29" s="24" t="s">
        <v>14</v>
      </c>
      <c r="D29" s="24">
        <f>D28*1.26</f>
        <v>1.5687000000000002</v>
      </c>
      <c r="E29" s="24" t="s">
        <v>16</v>
      </c>
      <c r="F29" s="24" t="s">
        <v>9</v>
      </c>
      <c r="G29" s="24"/>
    </row>
    <row r="30" spans="1:7" s="12" customFormat="1" x14ac:dyDescent="0.25">
      <c r="A30" s="39" t="s">
        <v>126</v>
      </c>
      <c r="B30" s="40"/>
      <c r="C30" s="40"/>
      <c r="D30" s="40"/>
      <c r="E30" s="40"/>
      <c r="F30" s="40"/>
      <c r="G30" s="41"/>
    </row>
    <row r="31" spans="1:7" s="12" customFormat="1" ht="24" x14ac:dyDescent="0.25">
      <c r="A31" s="24">
        <v>10</v>
      </c>
      <c r="B31" s="24" t="s">
        <v>85</v>
      </c>
      <c r="C31" s="24" t="s">
        <v>14</v>
      </c>
      <c r="D31" s="24">
        <f>180*0.15</f>
        <v>27</v>
      </c>
      <c r="E31" s="24" t="s">
        <v>19</v>
      </c>
      <c r="F31" s="24" t="s">
        <v>9</v>
      </c>
      <c r="G31" s="24" t="s">
        <v>155</v>
      </c>
    </row>
    <row r="32" spans="1:7" s="12" customFormat="1" x14ac:dyDescent="0.25">
      <c r="A32" s="26">
        <v>11</v>
      </c>
      <c r="B32" s="24" t="s">
        <v>42</v>
      </c>
      <c r="C32" s="24" t="s">
        <v>14</v>
      </c>
      <c r="D32" s="24">
        <f>D31*1.26</f>
        <v>34.020000000000003</v>
      </c>
      <c r="E32" s="24" t="s">
        <v>16</v>
      </c>
      <c r="F32" s="24"/>
      <c r="G32" s="24"/>
    </row>
    <row r="33" spans="1:7" s="12" customFormat="1" ht="31.5" customHeight="1" x14ac:dyDescent="0.25">
      <c r="A33" s="26">
        <v>12</v>
      </c>
      <c r="B33" s="24" t="s">
        <v>59</v>
      </c>
      <c r="C33" s="24" t="s">
        <v>7</v>
      </c>
      <c r="D33" s="24">
        <v>180</v>
      </c>
      <c r="E33" s="24" t="s">
        <v>60</v>
      </c>
      <c r="F33" s="24"/>
      <c r="G33" s="24" t="s">
        <v>41</v>
      </c>
    </row>
    <row r="34" spans="1:7" s="25" customFormat="1" ht="36" x14ac:dyDescent="0.25">
      <c r="A34" s="26">
        <v>13</v>
      </c>
      <c r="B34" s="24" t="s">
        <v>61</v>
      </c>
      <c r="C34" s="24" t="s">
        <v>7</v>
      </c>
      <c r="D34" s="24">
        <f>D33</f>
        <v>180</v>
      </c>
      <c r="E34" s="24" t="s">
        <v>52</v>
      </c>
      <c r="F34" s="24"/>
      <c r="G34" s="24" t="s">
        <v>53</v>
      </c>
    </row>
    <row r="35" spans="1:7" s="25" customFormat="1" ht="24" x14ac:dyDescent="0.25">
      <c r="A35" s="26">
        <v>14</v>
      </c>
      <c r="B35" s="24" t="s">
        <v>127</v>
      </c>
      <c r="C35" s="24" t="s">
        <v>7</v>
      </c>
      <c r="D35" s="24">
        <f>D33</f>
        <v>180</v>
      </c>
      <c r="E35" s="24"/>
      <c r="F35" s="29"/>
      <c r="G35" s="29"/>
    </row>
    <row r="36" spans="1:7" s="12" customFormat="1" ht="24" x14ac:dyDescent="0.25">
      <c r="A36" s="28">
        <v>15</v>
      </c>
      <c r="B36" s="28" t="s">
        <v>17</v>
      </c>
      <c r="C36" s="28" t="s">
        <v>7</v>
      </c>
      <c r="D36" s="28">
        <f>D27*0.3</f>
        <v>24.9</v>
      </c>
      <c r="E36" s="28"/>
      <c r="F36" s="28" t="s">
        <v>74</v>
      </c>
      <c r="G36" s="28" t="s">
        <v>186</v>
      </c>
    </row>
    <row r="37" spans="1:7" s="12" customFormat="1" x14ac:dyDescent="0.25">
      <c r="A37" s="28">
        <v>16</v>
      </c>
      <c r="B37" s="28" t="s">
        <v>187</v>
      </c>
      <c r="C37" s="28" t="s">
        <v>7</v>
      </c>
      <c r="D37" s="28">
        <f>8*5*0.1</f>
        <v>4</v>
      </c>
      <c r="E37" s="28" t="s">
        <v>188</v>
      </c>
      <c r="F37" s="28"/>
      <c r="G37" s="28"/>
    </row>
    <row r="38" spans="1:7" s="12" customFormat="1" ht="21" customHeight="1" x14ac:dyDescent="0.25">
      <c r="A38" s="32" t="s">
        <v>156</v>
      </c>
      <c r="B38" s="32"/>
      <c r="C38" s="32"/>
      <c r="D38" s="32"/>
      <c r="E38" s="32"/>
      <c r="F38" s="32"/>
      <c r="G38" s="32"/>
    </row>
    <row r="39" spans="1:7" s="12" customFormat="1" x14ac:dyDescent="0.25">
      <c r="A39" s="6" t="s">
        <v>2</v>
      </c>
      <c r="B39" s="6" t="s">
        <v>3</v>
      </c>
      <c r="C39" s="6" t="s">
        <v>4</v>
      </c>
      <c r="D39" s="6" t="s">
        <v>5</v>
      </c>
      <c r="E39" s="30" t="s">
        <v>6</v>
      </c>
      <c r="F39" s="30"/>
      <c r="G39" s="6" t="s">
        <v>9</v>
      </c>
    </row>
    <row r="40" spans="1:7" s="12" customFormat="1" ht="24" x14ac:dyDescent="0.25">
      <c r="A40" s="7">
        <v>1</v>
      </c>
      <c r="B40" s="7" t="s">
        <v>51</v>
      </c>
      <c r="C40" s="7" t="s">
        <v>7</v>
      </c>
      <c r="D40" s="7">
        <v>332</v>
      </c>
      <c r="E40" s="26" t="s">
        <v>139</v>
      </c>
      <c r="F40" s="3" t="s">
        <v>8</v>
      </c>
      <c r="G40" s="7" t="s">
        <v>157</v>
      </c>
    </row>
    <row r="41" spans="1:7" s="12" customFormat="1" ht="24" x14ac:dyDescent="0.25">
      <c r="A41" s="26">
        <v>2</v>
      </c>
      <c r="B41" s="26" t="s">
        <v>185</v>
      </c>
      <c r="C41" s="26" t="s">
        <v>10</v>
      </c>
      <c r="D41" s="26">
        <v>65</v>
      </c>
      <c r="E41" s="26" t="s">
        <v>139</v>
      </c>
      <c r="F41" s="3" t="s">
        <v>8</v>
      </c>
      <c r="G41" s="26" t="s">
        <v>158</v>
      </c>
    </row>
    <row r="42" spans="1:7" s="12" customFormat="1" ht="24" x14ac:dyDescent="0.25">
      <c r="A42" s="26">
        <v>3</v>
      </c>
      <c r="B42" s="7" t="s">
        <v>47</v>
      </c>
      <c r="C42" s="7" t="s">
        <v>10</v>
      </c>
      <c r="D42" s="7">
        <v>146</v>
      </c>
      <c r="E42" s="7" t="s">
        <v>12</v>
      </c>
      <c r="F42" s="29"/>
      <c r="G42" s="29"/>
    </row>
    <row r="43" spans="1:7" s="12" customFormat="1" ht="24" x14ac:dyDescent="0.25">
      <c r="A43" s="26">
        <v>4</v>
      </c>
      <c r="B43" s="7" t="s">
        <v>13</v>
      </c>
      <c r="C43" s="7" t="s">
        <v>14</v>
      </c>
      <c r="D43" s="7">
        <f>D42*0.2*0.05</f>
        <v>1.4600000000000002</v>
      </c>
      <c r="E43" s="7" t="s">
        <v>9</v>
      </c>
      <c r="F43" s="3" t="s">
        <v>9</v>
      </c>
      <c r="G43" s="7" t="s">
        <v>159</v>
      </c>
    </row>
    <row r="44" spans="1:7" s="12" customFormat="1" x14ac:dyDescent="0.25">
      <c r="A44" s="26">
        <v>5</v>
      </c>
      <c r="B44" s="7" t="s">
        <v>15</v>
      </c>
      <c r="C44" s="7" t="s">
        <v>14</v>
      </c>
      <c r="D44" s="7">
        <f>D43*1.26</f>
        <v>1.8396000000000003</v>
      </c>
      <c r="E44" s="7" t="s">
        <v>16</v>
      </c>
      <c r="F44" s="3" t="s">
        <v>9</v>
      </c>
      <c r="G44" s="7"/>
    </row>
    <row r="45" spans="1:7" s="12" customFormat="1" x14ac:dyDescent="0.25">
      <c r="A45" s="26">
        <v>6</v>
      </c>
      <c r="B45" s="24" t="s">
        <v>78</v>
      </c>
      <c r="C45" s="24" t="s">
        <v>18</v>
      </c>
      <c r="D45" s="24">
        <v>1</v>
      </c>
      <c r="E45" s="24" t="s">
        <v>79</v>
      </c>
      <c r="F45" s="24"/>
      <c r="G45" s="24"/>
    </row>
    <row r="46" spans="1:7" s="12" customFormat="1" x14ac:dyDescent="0.25">
      <c r="A46" s="26">
        <v>7</v>
      </c>
      <c r="B46" s="24" t="s">
        <v>80</v>
      </c>
      <c r="C46" s="24" t="s">
        <v>18</v>
      </c>
      <c r="D46" s="24">
        <v>2</v>
      </c>
      <c r="E46" s="24" t="s">
        <v>81</v>
      </c>
      <c r="F46" s="24"/>
      <c r="G46" s="24" t="s">
        <v>82</v>
      </c>
    </row>
    <row r="47" spans="1:7" s="12" customFormat="1" ht="31.5" customHeight="1" x14ac:dyDescent="0.25">
      <c r="A47" s="26">
        <v>8</v>
      </c>
      <c r="B47" s="7" t="s">
        <v>59</v>
      </c>
      <c r="C47" s="7" t="s">
        <v>7</v>
      </c>
      <c r="D47" s="7">
        <v>332</v>
      </c>
      <c r="E47" s="7" t="s">
        <v>60</v>
      </c>
      <c r="F47" s="3"/>
      <c r="G47" s="7" t="s">
        <v>41</v>
      </c>
    </row>
    <row r="48" spans="1:7" s="12" customFormat="1" ht="24" x14ac:dyDescent="0.25">
      <c r="A48" s="26">
        <v>9</v>
      </c>
      <c r="B48" s="7" t="s">
        <v>40</v>
      </c>
      <c r="C48" s="7" t="s">
        <v>14</v>
      </c>
      <c r="D48" s="7">
        <f>332*0.15</f>
        <v>49.8</v>
      </c>
      <c r="E48" s="7"/>
      <c r="F48" s="3"/>
      <c r="G48" s="7" t="s">
        <v>160</v>
      </c>
    </row>
    <row r="49" spans="1:7" s="12" customFormat="1" x14ac:dyDescent="0.25">
      <c r="A49" s="26">
        <v>10</v>
      </c>
      <c r="B49" s="7" t="s">
        <v>42</v>
      </c>
      <c r="C49" s="7" t="s">
        <v>14</v>
      </c>
      <c r="D49" s="7">
        <f>D48*1.26</f>
        <v>62.747999999999998</v>
      </c>
      <c r="E49" s="7" t="s">
        <v>16</v>
      </c>
      <c r="F49" s="3" t="s">
        <v>9</v>
      </c>
      <c r="G49" s="7"/>
    </row>
    <row r="50" spans="1:7" s="12" customFormat="1" x14ac:dyDescent="0.25">
      <c r="A50" s="26">
        <v>11</v>
      </c>
      <c r="B50" s="7" t="s">
        <v>83</v>
      </c>
      <c r="C50" s="7" t="s">
        <v>7</v>
      </c>
      <c r="D50" s="7">
        <v>332</v>
      </c>
      <c r="E50" s="7" t="s">
        <v>72</v>
      </c>
      <c r="F50" s="7"/>
      <c r="G50" s="7"/>
    </row>
    <row r="51" spans="1:7" s="12" customFormat="1" ht="30.75" customHeight="1" x14ac:dyDescent="0.25">
      <c r="A51" s="26">
        <v>12</v>
      </c>
      <c r="B51" s="7" t="s">
        <v>48</v>
      </c>
      <c r="C51" s="7" t="s">
        <v>7</v>
      </c>
      <c r="D51" s="7">
        <f>D50</f>
        <v>332</v>
      </c>
      <c r="E51" s="7" t="s">
        <v>192</v>
      </c>
      <c r="F51" s="7" t="s">
        <v>84</v>
      </c>
      <c r="G51" s="29"/>
    </row>
    <row r="52" spans="1:7" s="12" customFormat="1" ht="21.75" customHeight="1" x14ac:dyDescent="0.25">
      <c r="A52" s="32" t="s">
        <v>161</v>
      </c>
      <c r="B52" s="32"/>
      <c r="C52" s="32"/>
      <c r="D52" s="32"/>
      <c r="E52" s="32"/>
      <c r="F52" s="32"/>
      <c r="G52" s="32"/>
    </row>
    <row r="53" spans="1:7" s="12" customFormat="1" x14ac:dyDescent="0.25">
      <c r="A53" s="6" t="s">
        <v>2</v>
      </c>
      <c r="B53" s="6" t="s">
        <v>3</v>
      </c>
      <c r="C53" s="6" t="s">
        <v>4</v>
      </c>
      <c r="D53" s="6" t="s">
        <v>5</v>
      </c>
      <c r="E53" s="30" t="s">
        <v>6</v>
      </c>
      <c r="F53" s="30"/>
      <c r="G53" s="6" t="s">
        <v>9</v>
      </c>
    </row>
    <row r="54" spans="1:7" s="12" customFormat="1" ht="72" x14ac:dyDescent="0.25">
      <c r="A54" s="28">
        <v>1</v>
      </c>
      <c r="B54" s="28" t="s">
        <v>128</v>
      </c>
      <c r="C54" s="28" t="s">
        <v>129</v>
      </c>
      <c r="D54" s="28">
        <v>720</v>
      </c>
      <c r="E54" s="28" t="s">
        <v>139</v>
      </c>
      <c r="F54" s="28" t="s">
        <v>20</v>
      </c>
      <c r="G54" s="28" t="s">
        <v>189</v>
      </c>
    </row>
    <row r="55" spans="1:7" s="12" customFormat="1" ht="24" x14ac:dyDescent="0.25">
      <c r="A55" s="28">
        <v>2</v>
      </c>
      <c r="B55" s="7" t="s">
        <v>87</v>
      </c>
      <c r="C55" s="7" t="s">
        <v>7</v>
      </c>
      <c r="D55" s="7">
        <v>1047</v>
      </c>
      <c r="E55" s="7" t="s">
        <v>22</v>
      </c>
      <c r="F55" s="3"/>
      <c r="G55" s="7" t="s">
        <v>9</v>
      </c>
    </row>
    <row r="56" spans="1:7" s="12" customFormat="1" ht="24" x14ac:dyDescent="0.25">
      <c r="A56" s="28">
        <v>3</v>
      </c>
      <c r="B56" s="7" t="s">
        <v>62</v>
      </c>
      <c r="C56" s="7" t="s">
        <v>7</v>
      </c>
      <c r="D56" s="7">
        <v>389</v>
      </c>
      <c r="E56" s="26" t="s">
        <v>139</v>
      </c>
      <c r="F56" s="3" t="s">
        <v>20</v>
      </c>
      <c r="G56" s="7" t="s">
        <v>162</v>
      </c>
    </row>
    <row r="57" spans="1:7" s="12" customFormat="1" ht="24" x14ac:dyDescent="0.25">
      <c r="A57" s="28">
        <v>4</v>
      </c>
      <c r="B57" s="7" t="s">
        <v>21</v>
      </c>
      <c r="C57" s="7" t="s">
        <v>10</v>
      </c>
      <c r="D57" s="7">
        <v>166</v>
      </c>
      <c r="E57" s="7" t="s">
        <v>38</v>
      </c>
      <c r="F57" s="29"/>
      <c r="G57" s="29"/>
    </row>
    <row r="58" spans="1:7" s="12" customFormat="1" ht="24" x14ac:dyDescent="0.25">
      <c r="A58" s="28">
        <v>5</v>
      </c>
      <c r="B58" s="7" t="s">
        <v>13</v>
      </c>
      <c r="C58" s="7" t="s">
        <v>14</v>
      </c>
      <c r="D58" s="7">
        <f>D57*0.2*0.05</f>
        <v>1.6600000000000001</v>
      </c>
      <c r="E58" s="7" t="s">
        <v>9</v>
      </c>
      <c r="F58" s="3" t="s">
        <v>9</v>
      </c>
      <c r="G58" s="7" t="s">
        <v>163</v>
      </c>
    </row>
    <row r="59" spans="1:7" s="12" customFormat="1" x14ac:dyDescent="0.25">
      <c r="A59" s="28">
        <v>6</v>
      </c>
      <c r="B59" s="7" t="s">
        <v>15</v>
      </c>
      <c r="C59" s="7" t="s">
        <v>14</v>
      </c>
      <c r="D59" s="7">
        <f>D58*1.26</f>
        <v>2.0916000000000001</v>
      </c>
      <c r="E59" s="7" t="s">
        <v>16</v>
      </c>
      <c r="F59" s="3" t="s">
        <v>9</v>
      </c>
      <c r="G59" s="7"/>
    </row>
    <row r="60" spans="1:7" s="12" customFormat="1" x14ac:dyDescent="0.25">
      <c r="A60" s="39" t="s">
        <v>164</v>
      </c>
      <c r="B60" s="40"/>
      <c r="C60" s="40"/>
      <c r="D60" s="40"/>
      <c r="E60" s="40"/>
      <c r="F60" s="40"/>
      <c r="G60" s="41"/>
    </row>
    <row r="61" spans="1:7" s="8" customFormat="1" ht="36" x14ac:dyDescent="0.25">
      <c r="A61" s="7">
        <v>7</v>
      </c>
      <c r="B61" s="7" t="s">
        <v>63</v>
      </c>
      <c r="C61" s="7" t="s">
        <v>7</v>
      </c>
      <c r="D61" s="7">
        <v>130</v>
      </c>
      <c r="E61" s="7" t="s">
        <v>52</v>
      </c>
      <c r="F61" s="7" t="s">
        <v>165</v>
      </c>
      <c r="G61" s="7" t="s">
        <v>53</v>
      </c>
    </row>
    <row r="62" spans="1:7" s="12" customFormat="1" ht="31.5" customHeight="1" x14ac:dyDescent="0.25">
      <c r="A62" s="28">
        <v>8</v>
      </c>
      <c r="B62" s="7" t="s">
        <v>59</v>
      </c>
      <c r="C62" s="7" t="s">
        <v>7</v>
      </c>
      <c r="D62" s="7">
        <f>D61</f>
        <v>130</v>
      </c>
      <c r="E62" s="7" t="s">
        <v>60</v>
      </c>
      <c r="F62" s="26" t="s">
        <v>165</v>
      </c>
      <c r="G62" s="7" t="s">
        <v>41</v>
      </c>
    </row>
    <row r="63" spans="1:7" s="8" customFormat="1" ht="36" x14ac:dyDescent="0.25">
      <c r="A63" s="28">
        <v>9</v>
      </c>
      <c r="B63" s="7" t="s">
        <v>54</v>
      </c>
      <c r="C63" s="7" t="s">
        <v>7</v>
      </c>
      <c r="D63" s="7">
        <f>D61</f>
        <v>130</v>
      </c>
      <c r="E63" s="7" t="s">
        <v>52</v>
      </c>
      <c r="F63" s="7"/>
      <c r="G63" s="7" t="s">
        <v>53</v>
      </c>
    </row>
    <row r="64" spans="1:7" s="8" customFormat="1" ht="12" x14ac:dyDescent="0.25">
      <c r="A64" s="28">
        <v>10</v>
      </c>
      <c r="B64" s="7" t="s">
        <v>64</v>
      </c>
      <c r="C64" s="7" t="s">
        <v>7</v>
      </c>
      <c r="D64" s="7">
        <f>D61</f>
        <v>130</v>
      </c>
      <c r="E64" s="7"/>
      <c r="F64" s="29"/>
      <c r="G64" s="29"/>
    </row>
    <row r="65" spans="1:7" s="9" customFormat="1" ht="12" x14ac:dyDescent="0.25">
      <c r="A65" s="39" t="s">
        <v>166</v>
      </c>
      <c r="B65" s="40"/>
      <c r="C65" s="40"/>
      <c r="D65" s="40"/>
      <c r="E65" s="40"/>
      <c r="F65" s="40"/>
      <c r="G65" s="41"/>
    </row>
    <row r="66" spans="1:7" s="12" customFormat="1" ht="31.5" customHeight="1" x14ac:dyDescent="0.25">
      <c r="A66" s="15">
        <v>11</v>
      </c>
      <c r="B66" s="15" t="s">
        <v>59</v>
      </c>
      <c r="C66" s="15" t="s">
        <v>7</v>
      </c>
      <c r="D66" s="15">
        <v>51</v>
      </c>
      <c r="E66" s="15" t="s">
        <v>60</v>
      </c>
      <c r="F66" s="3" t="s">
        <v>167</v>
      </c>
      <c r="G66" s="15" t="s">
        <v>41</v>
      </c>
    </row>
    <row r="67" spans="1:7" s="8" customFormat="1" ht="24" x14ac:dyDescent="0.25">
      <c r="A67" s="28">
        <v>12</v>
      </c>
      <c r="B67" s="7" t="s">
        <v>40</v>
      </c>
      <c r="C67" s="7" t="s">
        <v>14</v>
      </c>
      <c r="D67" s="7">
        <f>51*0.15</f>
        <v>7.6499999999999995</v>
      </c>
      <c r="E67" s="7" t="s">
        <v>88</v>
      </c>
      <c r="F67" s="3" t="s">
        <v>167</v>
      </c>
      <c r="G67" s="7" t="s">
        <v>168</v>
      </c>
    </row>
    <row r="68" spans="1:7" s="8" customFormat="1" ht="12" x14ac:dyDescent="0.25">
      <c r="A68" s="28">
        <v>13</v>
      </c>
      <c r="B68" s="7" t="s">
        <v>42</v>
      </c>
      <c r="C68" s="7" t="s">
        <v>14</v>
      </c>
      <c r="D68" s="7">
        <f>D67*1.26</f>
        <v>9.6389999999999993</v>
      </c>
      <c r="E68" s="7" t="s">
        <v>16</v>
      </c>
      <c r="F68" s="7" t="s">
        <v>9</v>
      </c>
      <c r="G68" s="7"/>
    </row>
    <row r="69" spans="1:7" s="8" customFormat="1" ht="12" x14ac:dyDescent="0.25">
      <c r="A69" s="28">
        <v>14</v>
      </c>
      <c r="B69" s="7" t="s">
        <v>89</v>
      </c>
      <c r="C69" s="7" t="s">
        <v>7</v>
      </c>
      <c r="D69" s="7">
        <f>D66</f>
        <v>51</v>
      </c>
      <c r="E69" s="7" t="s">
        <v>90</v>
      </c>
      <c r="F69" s="7"/>
      <c r="G69" s="7"/>
    </row>
    <row r="70" spans="1:7" s="8" customFormat="1" ht="23.25" customHeight="1" x14ac:dyDescent="0.25">
      <c r="A70" s="28">
        <v>15</v>
      </c>
      <c r="B70" s="7" t="s">
        <v>48</v>
      </c>
      <c r="C70" s="7" t="s">
        <v>7</v>
      </c>
      <c r="D70" s="7">
        <f>D66</f>
        <v>51</v>
      </c>
      <c r="E70" s="7" t="s">
        <v>193</v>
      </c>
      <c r="F70" s="29" t="s">
        <v>84</v>
      </c>
      <c r="G70" s="29"/>
    </row>
    <row r="71" spans="1:7" s="8" customFormat="1" ht="24.75" customHeight="1" x14ac:dyDescent="0.25">
      <c r="A71" s="28">
        <v>16</v>
      </c>
      <c r="B71" s="7" t="s">
        <v>91</v>
      </c>
      <c r="C71" s="7" t="s">
        <v>7</v>
      </c>
      <c r="D71" s="7">
        <f>D66</f>
        <v>51</v>
      </c>
      <c r="E71" s="7"/>
      <c r="F71" s="29" t="s">
        <v>92</v>
      </c>
      <c r="G71" s="29"/>
    </row>
    <row r="72" spans="1:7" s="9" customFormat="1" ht="18.75" customHeight="1" x14ac:dyDescent="0.25">
      <c r="A72" s="39" t="s">
        <v>130</v>
      </c>
      <c r="B72" s="40"/>
      <c r="C72" s="40"/>
      <c r="D72" s="40"/>
      <c r="E72" s="40"/>
      <c r="F72" s="40"/>
      <c r="G72" s="41"/>
    </row>
    <row r="73" spans="1:7" s="17" customFormat="1" ht="31.5" customHeight="1" x14ac:dyDescent="0.25">
      <c r="A73" s="18">
        <v>17</v>
      </c>
      <c r="B73" s="18" t="s">
        <v>59</v>
      </c>
      <c r="C73" s="18" t="s">
        <v>7</v>
      </c>
      <c r="D73" s="18">
        <v>208</v>
      </c>
      <c r="E73" s="18" t="s">
        <v>60</v>
      </c>
      <c r="F73" s="18"/>
      <c r="G73" s="18" t="s">
        <v>41</v>
      </c>
    </row>
    <row r="74" spans="1:7" s="17" customFormat="1" ht="24" x14ac:dyDescent="0.25">
      <c r="A74" s="28">
        <v>18</v>
      </c>
      <c r="B74" s="15" t="s">
        <v>116</v>
      </c>
      <c r="C74" s="15" t="s">
        <v>14</v>
      </c>
      <c r="D74" s="15">
        <f>208*0.05</f>
        <v>10.4</v>
      </c>
      <c r="E74" s="15" t="s">
        <v>88</v>
      </c>
      <c r="F74" s="15"/>
      <c r="G74" s="15" t="s">
        <v>169</v>
      </c>
    </row>
    <row r="75" spans="1:7" s="17" customFormat="1" x14ac:dyDescent="0.25">
      <c r="A75" s="28">
        <v>19</v>
      </c>
      <c r="B75" s="15" t="s">
        <v>117</v>
      </c>
      <c r="C75" s="15" t="s">
        <v>14</v>
      </c>
      <c r="D75" s="15">
        <f>D74*1.26</f>
        <v>13.104000000000001</v>
      </c>
      <c r="E75" s="15" t="s">
        <v>16</v>
      </c>
      <c r="F75" s="15" t="s">
        <v>9</v>
      </c>
      <c r="G75" s="15"/>
    </row>
    <row r="76" spans="1:7" s="16" customFormat="1" ht="12" x14ac:dyDescent="0.25">
      <c r="A76" s="28">
        <v>20</v>
      </c>
      <c r="B76" s="19" t="s">
        <v>125</v>
      </c>
      <c r="C76" s="18" t="s">
        <v>7</v>
      </c>
      <c r="D76" s="18">
        <f>D73</f>
        <v>208</v>
      </c>
      <c r="E76" s="18"/>
      <c r="F76" s="18" t="s">
        <v>118</v>
      </c>
      <c r="G76" s="18" t="s">
        <v>131</v>
      </c>
    </row>
    <row r="77" spans="1:7" s="21" customFormat="1" ht="12" x14ac:dyDescent="0.25">
      <c r="A77" s="28">
        <v>21</v>
      </c>
      <c r="B77" s="20" t="s">
        <v>119</v>
      </c>
      <c r="C77" s="18" t="s">
        <v>7</v>
      </c>
      <c r="D77" s="18">
        <f>D76</f>
        <v>208</v>
      </c>
      <c r="E77" s="18"/>
      <c r="F77" s="18"/>
      <c r="G77" s="18"/>
    </row>
    <row r="78" spans="1:7" s="16" customFormat="1" ht="18.75" customHeight="1" x14ac:dyDescent="0.25">
      <c r="A78" s="39" t="s">
        <v>115</v>
      </c>
      <c r="B78" s="40"/>
      <c r="C78" s="40"/>
      <c r="D78" s="40"/>
      <c r="E78" s="40"/>
      <c r="F78" s="40"/>
      <c r="G78" s="41"/>
    </row>
    <row r="79" spans="1:7" s="12" customFormat="1" ht="15.75" customHeight="1" x14ac:dyDescent="0.25">
      <c r="A79" s="15">
        <v>22</v>
      </c>
      <c r="B79" s="15" t="s">
        <v>23</v>
      </c>
      <c r="C79" s="15" t="s">
        <v>7</v>
      </c>
      <c r="D79" s="15">
        <v>658</v>
      </c>
      <c r="E79" s="15"/>
      <c r="F79" s="3" t="s">
        <v>66</v>
      </c>
      <c r="G79" s="15"/>
    </row>
    <row r="80" spans="1:7" s="12" customFormat="1" ht="40.5" customHeight="1" x14ac:dyDescent="0.25">
      <c r="A80" s="42" t="s">
        <v>77</v>
      </c>
      <c r="B80" s="43"/>
      <c r="C80" s="43"/>
      <c r="D80" s="43"/>
      <c r="E80" s="43"/>
      <c r="F80" s="43"/>
      <c r="G80" s="44"/>
    </row>
    <row r="81" spans="1:7" s="12" customFormat="1" ht="24" x14ac:dyDescent="0.25">
      <c r="A81" s="5" t="s">
        <v>28</v>
      </c>
      <c r="B81" s="5" t="s">
        <v>29</v>
      </c>
      <c r="C81" s="5" t="s">
        <v>30</v>
      </c>
      <c r="D81" s="5" t="s">
        <v>43</v>
      </c>
      <c r="E81" s="5" t="s">
        <v>122</v>
      </c>
      <c r="F81" s="13" t="s">
        <v>44</v>
      </c>
      <c r="G81" s="5" t="s">
        <v>121</v>
      </c>
    </row>
    <row r="82" spans="1:7" s="12" customFormat="1" ht="38.1" customHeight="1" x14ac:dyDescent="0.25">
      <c r="A82" s="10" t="s">
        <v>24</v>
      </c>
      <c r="B82" s="10" t="s">
        <v>170</v>
      </c>
      <c r="C82" s="7" t="s">
        <v>18</v>
      </c>
      <c r="D82" s="10" t="s">
        <v>24</v>
      </c>
      <c r="E82" s="1" t="s">
        <v>179</v>
      </c>
      <c r="F82" s="3">
        <v>1206</v>
      </c>
      <c r="G82" s="22">
        <v>750856.26</v>
      </c>
    </row>
    <row r="83" spans="1:7" s="12" customFormat="1" ht="38.1" customHeight="1" x14ac:dyDescent="0.25">
      <c r="A83" s="10" t="s">
        <v>25</v>
      </c>
      <c r="B83" s="27" t="s">
        <v>133</v>
      </c>
      <c r="C83" s="26" t="s">
        <v>18</v>
      </c>
      <c r="D83" s="10" t="s">
        <v>24</v>
      </c>
      <c r="E83" s="1" t="s">
        <v>134</v>
      </c>
      <c r="F83" s="3">
        <v>116</v>
      </c>
      <c r="G83" s="22">
        <v>78657.81</v>
      </c>
    </row>
    <row r="84" spans="1:7" s="12" customFormat="1" ht="38.1" customHeight="1" x14ac:dyDescent="0.25">
      <c r="A84" s="10" t="s">
        <v>26</v>
      </c>
      <c r="B84" s="27" t="s">
        <v>171</v>
      </c>
      <c r="C84" s="24" t="s">
        <v>18</v>
      </c>
      <c r="D84" s="10" t="s">
        <v>24</v>
      </c>
      <c r="E84" s="1" t="s">
        <v>134</v>
      </c>
      <c r="F84" s="3">
        <v>122</v>
      </c>
      <c r="G84" s="22">
        <v>85414.56</v>
      </c>
    </row>
    <row r="85" spans="1:7" s="12" customFormat="1" ht="38.1" customHeight="1" x14ac:dyDescent="0.25">
      <c r="A85" s="10" t="s">
        <v>27</v>
      </c>
      <c r="B85" s="27" t="s">
        <v>172</v>
      </c>
      <c r="C85" s="24" t="s">
        <v>18</v>
      </c>
      <c r="D85" s="10" t="s">
        <v>24</v>
      </c>
      <c r="E85" s="1" t="s">
        <v>120</v>
      </c>
      <c r="F85" s="3">
        <v>123</v>
      </c>
      <c r="G85" s="22">
        <v>76256.570000000007</v>
      </c>
    </row>
    <row r="86" spans="1:7" s="12" customFormat="1" ht="38.1" customHeight="1" x14ac:dyDescent="0.25">
      <c r="A86" s="10" t="s">
        <v>31</v>
      </c>
      <c r="B86" s="27" t="s">
        <v>173</v>
      </c>
      <c r="C86" s="24" t="s">
        <v>18</v>
      </c>
      <c r="D86" s="10" t="s">
        <v>24</v>
      </c>
      <c r="E86" s="1" t="s">
        <v>123</v>
      </c>
      <c r="F86" s="3">
        <v>7</v>
      </c>
      <c r="G86" s="22">
        <v>29452.5</v>
      </c>
    </row>
    <row r="87" spans="1:7" s="12" customFormat="1" ht="38.1" customHeight="1" x14ac:dyDescent="0.25">
      <c r="A87" s="10" t="s">
        <v>32</v>
      </c>
      <c r="B87" s="27" t="s">
        <v>174</v>
      </c>
      <c r="C87" s="24" t="s">
        <v>18</v>
      </c>
      <c r="D87" s="10" t="s">
        <v>24</v>
      </c>
      <c r="E87" s="1" t="s">
        <v>123</v>
      </c>
      <c r="F87" s="3">
        <v>10</v>
      </c>
      <c r="G87" s="22">
        <v>15015</v>
      </c>
    </row>
    <row r="88" spans="1:7" s="12" customFormat="1" ht="38.1" customHeight="1" x14ac:dyDescent="0.25">
      <c r="A88" s="10" t="s">
        <v>33</v>
      </c>
      <c r="B88" s="27" t="s">
        <v>175</v>
      </c>
      <c r="C88" s="24" t="s">
        <v>18</v>
      </c>
      <c r="D88" s="10" t="s">
        <v>24</v>
      </c>
      <c r="E88" s="1" t="s">
        <v>178</v>
      </c>
      <c r="F88" s="26">
        <v>191</v>
      </c>
      <c r="G88" s="22">
        <v>123352.85</v>
      </c>
    </row>
    <row r="89" spans="1:7" s="12" customFormat="1" ht="38.1" customHeight="1" x14ac:dyDescent="0.25">
      <c r="A89" s="10" t="s">
        <v>34</v>
      </c>
      <c r="B89" s="24" t="s">
        <v>176</v>
      </c>
      <c r="C89" s="24" t="s">
        <v>18</v>
      </c>
      <c r="D89" s="10" t="s">
        <v>27</v>
      </c>
      <c r="E89" s="1" t="s">
        <v>132</v>
      </c>
      <c r="F89" s="3">
        <v>74</v>
      </c>
      <c r="G89" s="22">
        <v>36420.620000000003</v>
      </c>
    </row>
    <row r="90" spans="1:7" s="12" customFormat="1" ht="38.1" customHeight="1" x14ac:dyDescent="0.25">
      <c r="A90" s="10" t="s">
        <v>93</v>
      </c>
      <c r="B90" s="7" t="s">
        <v>49</v>
      </c>
      <c r="C90" s="7" t="s">
        <v>18</v>
      </c>
      <c r="D90" s="7">
        <v>3</v>
      </c>
      <c r="E90" s="1" t="s">
        <v>123</v>
      </c>
      <c r="F90" s="7">
        <v>139</v>
      </c>
      <c r="G90" s="22">
        <v>31462.2</v>
      </c>
    </row>
    <row r="91" spans="1:7" s="12" customFormat="1" ht="38.1" customHeight="1" x14ac:dyDescent="0.25">
      <c r="A91" s="10" t="s">
        <v>94</v>
      </c>
      <c r="B91" s="24" t="s">
        <v>135</v>
      </c>
      <c r="C91" s="24" t="s">
        <v>18</v>
      </c>
      <c r="D91" s="24">
        <v>7</v>
      </c>
      <c r="E91" s="1" t="s">
        <v>123</v>
      </c>
      <c r="F91" s="24">
        <v>90</v>
      </c>
      <c r="G91" s="22">
        <v>17512.11</v>
      </c>
    </row>
    <row r="92" spans="1:7" s="12" customFormat="1" ht="38.1" customHeight="1" x14ac:dyDescent="0.25">
      <c r="A92" s="10" t="s">
        <v>95</v>
      </c>
      <c r="B92" s="24" t="s">
        <v>50</v>
      </c>
      <c r="C92" s="24" t="s">
        <v>18</v>
      </c>
      <c r="D92" s="24">
        <v>3</v>
      </c>
      <c r="E92" s="1" t="s">
        <v>123</v>
      </c>
      <c r="F92" s="24">
        <v>100</v>
      </c>
      <c r="G92" s="22">
        <v>18983</v>
      </c>
    </row>
    <row r="93" spans="1:7" s="12" customFormat="1" ht="38.1" customHeight="1" x14ac:dyDescent="0.25">
      <c r="A93" s="10" t="s">
        <v>96</v>
      </c>
      <c r="B93" s="24" t="s">
        <v>36</v>
      </c>
      <c r="C93" s="24" t="s">
        <v>18</v>
      </c>
      <c r="D93" s="24">
        <v>1</v>
      </c>
      <c r="E93" s="1" t="s">
        <v>124</v>
      </c>
      <c r="F93" s="3">
        <v>40</v>
      </c>
      <c r="G93" s="22">
        <v>20995.59</v>
      </c>
    </row>
    <row r="94" spans="1:7" s="12" customFormat="1" ht="38.1" customHeight="1" x14ac:dyDescent="0.25">
      <c r="A94" s="10" t="s">
        <v>97</v>
      </c>
      <c r="B94" s="24" t="s">
        <v>56</v>
      </c>
      <c r="C94" s="24" t="s">
        <v>10</v>
      </c>
      <c r="D94" s="3">
        <v>58</v>
      </c>
      <c r="E94" s="1" t="s">
        <v>177</v>
      </c>
      <c r="F94" s="3">
        <v>20</v>
      </c>
      <c r="G94" s="22" t="s">
        <v>194</v>
      </c>
    </row>
    <row r="95" spans="1:7" s="12" customFormat="1" ht="15" customHeight="1" x14ac:dyDescent="0.25">
      <c r="A95" s="10" t="s">
        <v>98</v>
      </c>
      <c r="B95" s="7" t="s">
        <v>35</v>
      </c>
      <c r="C95" s="7" t="s">
        <v>18</v>
      </c>
      <c r="D95" s="3">
        <v>1</v>
      </c>
      <c r="E95" s="1" t="s">
        <v>65</v>
      </c>
      <c r="F95" s="3"/>
      <c r="G95" s="1">
        <v>28160</v>
      </c>
    </row>
    <row r="96" spans="1:7" s="12" customFormat="1" ht="27" customHeight="1" x14ac:dyDescent="0.25">
      <c r="A96" s="36" t="s">
        <v>136</v>
      </c>
      <c r="B96" s="37"/>
      <c r="C96" s="37"/>
      <c r="D96" s="37"/>
      <c r="E96" s="37"/>
      <c r="F96" s="37"/>
      <c r="G96" s="38"/>
    </row>
    <row r="97" spans="1:7" s="12" customFormat="1" ht="24" x14ac:dyDescent="0.25">
      <c r="A97" s="7" t="s">
        <v>28</v>
      </c>
      <c r="B97" s="7" t="s">
        <v>29</v>
      </c>
      <c r="C97" s="7" t="s">
        <v>30</v>
      </c>
      <c r="D97" s="7" t="s">
        <v>43</v>
      </c>
      <c r="E97" s="7" t="s">
        <v>99</v>
      </c>
      <c r="F97" s="3" t="s">
        <v>6</v>
      </c>
      <c r="G97" s="7" t="s">
        <v>37</v>
      </c>
    </row>
    <row r="98" spans="1:7" s="12" customFormat="1" ht="24" x14ac:dyDescent="0.25">
      <c r="A98" s="7">
        <v>1</v>
      </c>
      <c r="B98" s="7" t="s">
        <v>100</v>
      </c>
      <c r="C98" s="7" t="s">
        <v>101</v>
      </c>
      <c r="D98" s="7">
        <v>3</v>
      </c>
      <c r="E98" s="7" t="s">
        <v>180</v>
      </c>
      <c r="F98" s="7" t="s">
        <v>182</v>
      </c>
      <c r="G98" s="7"/>
    </row>
    <row r="99" spans="1:7" s="12" customFormat="1" ht="24" x14ac:dyDescent="0.25">
      <c r="A99" s="7">
        <v>2</v>
      </c>
      <c r="B99" s="7" t="s">
        <v>102</v>
      </c>
      <c r="C99" s="7" t="s">
        <v>103</v>
      </c>
      <c r="D99" s="7">
        <v>3.9E-2</v>
      </c>
      <c r="E99" s="7" t="s">
        <v>181</v>
      </c>
      <c r="F99" s="3"/>
      <c r="G99" s="7"/>
    </row>
    <row r="100" spans="1:7" s="12" customFormat="1" ht="48" x14ac:dyDescent="0.25">
      <c r="A100" s="7">
        <v>3</v>
      </c>
      <c r="B100" s="7" t="s">
        <v>104</v>
      </c>
      <c r="C100" s="7" t="s">
        <v>105</v>
      </c>
      <c r="D100" s="7">
        <v>0.72</v>
      </c>
      <c r="E100" s="7" t="s">
        <v>183</v>
      </c>
      <c r="F100" s="3"/>
      <c r="G100" s="7"/>
    </row>
    <row r="101" spans="1:7" s="12" customFormat="1" x14ac:dyDescent="0.25">
      <c r="A101" s="7">
        <v>4</v>
      </c>
      <c r="B101" s="7" t="s">
        <v>106</v>
      </c>
      <c r="C101" s="7" t="s">
        <v>14</v>
      </c>
      <c r="D101" s="7">
        <f>D100*1.02</f>
        <v>0.73439999999999994</v>
      </c>
      <c r="E101" s="7" t="s">
        <v>184</v>
      </c>
      <c r="F101" s="7"/>
      <c r="G101" s="7"/>
    </row>
    <row r="102" spans="1:7" s="12" customFormat="1" ht="24" x14ac:dyDescent="0.25">
      <c r="A102" s="7">
        <v>5</v>
      </c>
      <c r="B102" s="7" t="s">
        <v>107</v>
      </c>
      <c r="C102" s="7" t="s">
        <v>108</v>
      </c>
      <c r="D102" s="7">
        <v>7.0000000000000007E-2</v>
      </c>
      <c r="E102" s="7"/>
      <c r="F102" s="7"/>
      <c r="G102" s="7"/>
    </row>
    <row r="103" spans="1:7" s="12" customFormat="1" x14ac:dyDescent="0.25">
      <c r="A103" s="7">
        <v>6</v>
      </c>
      <c r="B103" s="7" t="s">
        <v>109</v>
      </c>
      <c r="C103" s="7" t="s">
        <v>18</v>
      </c>
      <c r="D103" s="7">
        <v>3</v>
      </c>
      <c r="E103" s="7"/>
      <c r="F103" s="7" t="s">
        <v>195</v>
      </c>
      <c r="G103" s="14"/>
    </row>
    <row r="104" spans="1:7" s="12" customFormat="1" ht="30.75" customHeight="1" x14ac:dyDescent="0.25">
      <c r="A104" s="7">
        <v>7</v>
      </c>
      <c r="B104" s="7" t="s">
        <v>110</v>
      </c>
      <c r="C104" s="7" t="s">
        <v>45</v>
      </c>
      <c r="D104" s="7">
        <v>3</v>
      </c>
      <c r="E104" s="7"/>
      <c r="F104" s="7"/>
      <c r="G104" s="7"/>
    </row>
    <row r="105" spans="1:7" ht="24" customHeight="1" x14ac:dyDescent="0.25">
      <c r="A105" s="7">
        <v>8</v>
      </c>
      <c r="B105" s="7" t="s">
        <v>111</v>
      </c>
      <c r="C105" s="7" t="s">
        <v>18</v>
      </c>
      <c r="D105" s="7">
        <v>3</v>
      </c>
      <c r="E105" s="7" t="s">
        <v>114</v>
      </c>
      <c r="F105" s="3" t="s">
        <v>196</v>
      </c>
      <c r="G105" s="14"/>
    </row>
    <row r="106" spans="1:7" s="12" customFormat="1" ht="15" customHeight="1" x14ac:dyDescent="0.25">
      <c r="A106" s="7">
        <v>9</v>
      </c>
      <c r="B106" s="7" t="s">
        <v>112</v>
      </c>
      <c r="C106" s="7" t="s">
        <v>113</v>
      </c>
      <c r="D106" s="7">
        <v>3</v>
      </c>
      <c r="E106" s="7" t="s">
        <v>114</v>
      </c>
      <c r="F106" s="7"/>
      <c r="G106" s="14"/>
    </row>
    <row r="107" spans="1:7" x14ac:dyDescent="0.25">
      <c r="A107" s="25"/>
      <c r="B107" s="25"/>
      <c r="C107" s="25"/>
      <c r="D107" s="25"/>
      <c r="E107" s="25"/>
      <c r="F107" s="25"/>
      <c r="G107" s="25"/>
    </row>
    <row r="108" spans="1:7" s="25" customFormat="1" ht="12" customHeight="1" x14ac:dyDescent="0.25">
      <c r="B108" s="35" t="s">
        <v>57</v>
      </c>
      <c r="C108" s="35"/>
      <c r="E108" s="35"/>
      <c r="F108" s="35"/>
      <c r="G108" s="35"/>
    </row>
  </sheetData>
  <mergeCells count="24">
    <mergeCell ref="B108:C108"/>
    <mergeCell ref="E108:G108"/>
    <mergeCell ref="E6:F6"/>
    <mergeCell ref="A96:G96"/>
    <mergeCell ref="A60:G60"/>
    <mergeCell ref="A78:G78"/>
    <mergeCell ref="A30:G30"/>
    <mergeCell ref="A80:G80"/>
    <mergeCell ref="A65:G65"/>
    <mergeCell ref="A72:G72"/>
    <mergeCell ref="A1:G1"/>
    <mergeCell ref="A2:B2"/>
    <mergeCell ref="C2:G2"/>
    <mergeCell ref="A3:B3"/>
    <mergeCell ref="C3:G3"/>
    <mergeCell ref="A4:B4"/>
    <mergeCell ref="C4:G4"/>
    <mergeCell ref="E39:F39"/>
    <mergeCell ref="A52:G52"/>
    <mergeCell ref="E53:F53"/>
    <mergeCell ref="A19:G19"/>
    <mergeCell ref="E20:F20"/>
    <mergeCell ref="A38:G38"/>
    <mergeCell ref="A5:G5"/>
  </mergeCells>
  <phoneticPr fontId="5" type="noConversion"/>
  <printOptions horizontalCentered="1"/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Юрий Ильясович</cp:lastModifiedBy>
  <cp:lastPrinted>2024-05-15T03:34:45Z</cp:lastPrinted>
  <dcterms:created xsi:type="dcterms:W3CDTF">2021-08-06T06:00:54Z</dcterms:created>
  <dcterms:modified xsi:type="dcterms:W3CDTF">2024-05-15T03:34:48Z</dcterms:modified>
</cp:coreProperties>
</file>